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303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'Sheet1'!$A$1:$R$49</definedName>
  </definedNames>
  <calcPr fullCalcOnLoad="1"/>
</workbook>
</file>

<file path=xl/sharedStrings.xml><?xml version="1.0" encoding="utf-8"?>
<sst xmlns="http://schemas.openxmlformats.org/spreadsheetml/2006/main" count="62" uniqueCount="60">
  <si>
    <t>UKUPNO</t>
  </si>
  <si>
    <t>TROŠKOVI PROJEKATA</t>
  </si>
  <si>
    <t>ZNANSTVENI NOVACI</t>
  </si>
  <si>
    <t>VLASTITI PRIHODI</t>
  </si>
  <si>
    <t>Ostali rashodi za zaposlene</t>
  </si>
  <si>
    <t>Ostali nespomenuti rashodi poslovanja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</si>
  <si>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</si>
  <si>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</si>
  <si>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</si>
  <si>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</si>
  <si>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</si>
  <si>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</si>
  <si>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</si>
  <si>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</si>
  <si>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Rashodi za nabavu proizvedene dugotrajne imovine</t>
  </si>
  <si>
    <t>Rashodi za dodatna ulaganja na nefinancijskoj imovini</t>
  </si>
  <si>
    <t xml:space="preserve">Ostali rashodi </t>
  </si>
  <si>
    <t>Naknade građanima i kućanstvima</t>
  </si>
  <si>
    <t xml:space="preserve">Tekuće donacije </t>
  </si>
  <si>
    <t>Postrojenja i oprema</t>
  </si>
  <si>
    <t>Nematerijalna proizvedena imovina</t>
  </si>
  <si>
    <t>Ostali tekući financijski rashodi</t>
  </si>
  <si>
    <t>Naziv skupine i podskupine računa</t>
  </si>
  <si>
    <t>Račun/skup/pod.</t>
  </si>
  <si>
    <t xml:space="preserve">                           UKUPNO</t>
  </si>
  <si>
    <t>Knjige u knjižnici</t>
  </si>
  <si>
    <t>Prijevozna sredstva u cestov.prometu</t>
  </si>
  <si>
    <t>Dodatna ulaganja na građev.objektima</t>
  </si>
  <si>
    <t>Dodatna ulag.na postrojenjima i opremi</t>
  </si>
  <si>
    <t>2015.</t>
  </si>
  <si>
    <t xml:space="preserve">SVEUKUPNO </t>
  </si>
  <si>
    <t>Naknade tr.osobama izvan radnog odnosa</t>
  </si>
  <si>
    <t>Ostale nakn.građanima i kućan.iz proračuna</t>
  </si>
  <si>
    <t>Dekan: red.prof. Mateo Perasović _________________</t>
  </si>
  <si>
    <t>PROJEKTI -MINISTARSTVO KULTURE</t>
  </si>
  <si>
    <t>OSTALI IZVORI-2015.</t>
  </si>
  <si>
    <t>VLASTITI PRIHODI-IZVOR 31</t>
  </si>
  <si>
    <t>OPĆI PRIHODI I PRIMICI IZVOR 11</t>
  </si>
  <si>
    <t>VLASTITI PRIHODI IZVOR 31</t>
  </si>
  <si>
    <t>OSTALI PRIHODI ZA POSEBNE NAMJENE IZVOR 43</t>
  </si>
  <si>
    <t>OSTALE POMOĆI I DAROVNICE            IZVOR 52</t>
  </si>
  <si>
    <t xml:space="preserve">UKUPNO </t>
  </si>
  <si>
    <t>Licence</t>
  </si>
  <si>
    <t>__________________________</t>
  </si>
  <si>
    <t xml:space="preserve">           Dekan</t>
  </si>
  <si>
    <t>SVEUČILIŠTE U SPLITU, MEDICINSKI FAKULTET</t>
  </si>
  <si>
    <t>prof. dr.sc. Zoran Đogaš</t>
  </si>
  <si>
    <t>REDOVNA DJELATNOST- 2018.</t>
  </si>
  <si>
    <t>POMOĆI EU     IZVOR 51</t>
  </si>
  <si>
    <t>FONDOVI EU    IZVOR 56</t>
  </si>
  <si>
    <t>Pomoći</t>
  </si>
  <si>
    <t>tekuće pomoći inozemnim vladama</t>
  </si>
  <si>
    <t xml:space="preserve">         PREGLED REBALANSA FINANCIJSKOG PLANA MEDICINSKOG FAKULTETA U SPLITU ZA RAZDOBLJE 2018-2020. g. PO VRSTAMA RASHODA</t>
  </si>
  <si>
    <t>DONACIJE                  IZVOR 61</t>
  </si>
  <si>
    <t>Ur.br.: 2181-198-01-01-18-0120</t>
  </si>
  <si>
    <t xml:space="preserve"> Klasa: 003-05/18-03/0004</t>
  </si>
  <si>
    <t>Tek.prijenosi između.prorač.kor.istog prorač.</t>
  </si>
  <si>
    <t>Split, 11.12.2018.</t>
  </si>
  <si>
    <t xml:space="preserve"> </t>
  </si>
  <si>
    <r>
      <rPr>
        <b/>
        <sz val="12"/>
        <rFont val="Arial"/>
        <family val="2"/>
      </rPr>
      <t xml:space="preserve">Opći prihodi i primici-izvor 11 - </t>
    </r>
    <r>
      <rPr>
        <sz val="12"/>
        <rFont val="Arial"/>
        <family val="2"/>
      </rPr>
      <t xml:space="preserve">prihodi  iz MZOS-a za plaće zaposlenika, naknade za prijevoz na posao i s posla, isplate materijalnih prava zaposlenika te prihodi temeljem Programskih ugovora iz kojih se podmiruju rashodi za vanjsku suradnju te  materijalni troškovi obavljanja redovne djelatnosti . Ovdje je uključeno i institucionalno financiranje, nastamba, Mostar i dio projekata financiranih iz MZO.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                                              </t>
    </r>
    <r>
      <rPr>
        <b/>
        <sz val="12"/>
        <rFont val="Arial"/>
        <family val="2"/>
      </rPr>
      <t xml:space="preserve">                                                           Ostali prihodi za posebne namjene-izvor 43</t>
    </r>
    <r>
      <rPr>
        <sz val="12"/>
        <rFont val="Arial"/>
        <family val="2"/>
      </rPr>
      <t xml:space="preserve"> - Prihodi od školarina, upisnina, uplata za diplome, dodatnih provjera znanja, te prihodi od HRZZ za pokriće troškova projekata i plaća doktoranada,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Vlastiti prihodi -izvor 31- </t>
    </r>
    <r>
      <rPr>
        <sz val="12"/>
        <rFont val="Arial"/>
        <family val="2"/>
      </rPr>
      <t xml:space="preserve">obavljanje ostalih djelatnosti (vlastiti projekti, tečajevi, sudska vještva, izbori u zvanja, sponzorstva, najam prostora )   </t>
    </r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</si>
</sst>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h_k_-;\-* #,##0.00\ _h_k_-;_-* &quot;-&quot;??\ _h_k_-;_-@_-"/>
    <numFmt numFmtId="173" formatCode="_-* #,##0\ _h_k_-;\-* #,##0\ _h_k_-;_-* &quot;-&quot;\ _h_k_-;_-@_-"/>
    <numFmt numFmtId="174" formatCode="_-* #,##0.00\ &quot;hk&quot;_-;\-* #,##0.00\ &quot;hk&quot;_-;_-* &quot;-&quot;??\ &quot;hk&quot;_-;_-@_-"/>
    <numFmt numFmtId="175" formatCode="_-* #,##0\ &quot;hk&quot;_-;\-* #,##0\ &quot;hk&quot;_-;_-* &quot;-&quot;\ &quot;hk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00000\ _k_n_-;\-* #,##0.0000000\ _k_n_-;_-* &quot;-&quot;??\ _k_n_-;_-@_-"/>
    <numFmt numFmtId="181" formatCode="_-* #,##0.0\ _k_n_-;\-* #,##0.0\ _k_n_-;_-* &quot;-&quot;??\ _k_n_-;_-@_-"/>
    <numFmt numFmtId="182" formatCode="_-* #,##0.000\ _k_n_-;\-* #,##0.000\ _k_n_-;_-* &quot;-&quot;??\ _k_n_-;_-@_-"/>
    <numFmt numFmtId="183" formatCode="_-* #,##0.0000\ _k_n_-;\-* #,##0.0000\ _k_n_-;_-* &quot;-&quot;??\ _k_n_-;_-@_-"/>
    <numFmt numFmtId="184" formatCode="_-* #,##0.00000\ _k_n_-;\-* #,##0.00000\ _k_n_-;_-* &quot;-&quot;??\ _k_n_-;_-@_-"/>
    <numFmt numFmtId="185" formatCode="_-* #,##0.000000\ _k_n_-;\-* #,##0.000000\ _k_n_-;_-* &quot;-&quot;??\ _k_n_-;_-@_-"/>
    <numFmt numFmtId="186" formatCode="_-* #,##0.00000000\ _k_n_-;\-* #,##0.00000000\ _k_n_-;_-* &quot;-&quot;??\ _k_n_-;_-@_-"/>
    <numFmt numFmtId="187" formatCode="_-* #,##0.000000000\ _k_n_-;\-* #,##0.000000000\ _k_n_-;_-* &quot;-&quot;??\ _k_n_-;_-@_-"/>
    <numFmt numFmtId="188" formatCode="_-* #,##0.000000000\ _k_n_-;\-* #,##0.000000000\ _k_n_-;_-* &quot;-&quot;?????????\ _k_n_-;_-@_-"/>
    <numFmt numFmtId="189" formatCode="_-* #,##0\ _k_n_-;\-* #,##0\ _k_n_-;_-* &quot;-&quot;??\ _k_n_-;_-@_-"/>
    <numFmt numFmtId="190" formatCode="#,##0.0"/>
  </numFmts>
  <fonts count="52"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2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CE"/>
      <family val="0"/>
    </font>
    <font>
      <sz val="12"/>
      <name val="Arial"/>
      <family val="2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3" fontId="0" fillId="0" borderId="0" xfId="42" applyFont="1" applyAlignment="1">
      <alignment/>
    </xf>
    <xf numFmtId="4" fontId="6" fillId="0" borderId="0" xfId="58" applyNumberFormat="1" applyFont="1" applyFill="1" applyBorder="1">
      <alignment/>
      <protection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43" fontId="0" fillId="0" borderId="0" xfId="0" applyNumberFormat="1" applyAlignment="1">
      <alignment/>
    </xf>
    <xf numFmtId="181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34" borderId="10" xfId="0" applyFill="1" applyBorder="1" applyAlignment="1">
      <alignment/>
    </xf>
    <xf numFmtId="4" fontId="3" fillId="34" borderId="11" xfId="57" applyNumberFormat="1" applyFont="1" applyFill="1" applyBorder="1" applyAlignment="1">
      <alignment horizontal="center" vertical="center" wrapText="1"/>
      <protection/>
    </xf>
    <xf numFmtId="4" fontId="3" fillId="34" borderId="12" xfId="57" applyNumberFormat="1" applyFont="1" applyFill="1" applyBorder="1" applyAlignment="1">
      <alignment horizontal="center" vertical="center" wrapText="1"/>
      <protection/>
    </xf>
    <xf numFmtId="4" fontId="3" fillId="34" borderId="13" xfId="57" applyNumberFormat="1" applyFont="1" applyFill="1" applyBorder="1" applyAlignment="1">
      <alignment horizontal="center" vertical="center" wrapText="1"/>
      <protection/>
    </xf>
    <xf numFmtId="4" fontId="3" fillId="34" borderId="14" xfId="57" applyNumberFormat="1" applyFont="1" applyFill="1" applyBorder="1" applyAlignment="1">
      <alignment horizontal="center" vertical="center" wrapText="1"/>
      <protection/>
    </xf>
    <xf numFmtId="43" fontId="0" fillId="0" borderId="0" xfId="42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43" fontId="11" fillId="0" borderId="15" xfId="0" applyNumberFormat="1" applyFont="1" applyFill="1" applyBorder="1" applyAlignment="1">
      <alignment/>
    </xf>
    <xf numFmtId="4" fontId="3" fillId="34" borderId="15" xfId="57" applyNumberFormat="1" applyFont="1" applyFill="1" applyBorder="1" applyAlignment="1">
      <alignment horizontal="center" vertical="center" wrapText="1"/>
      <protection/>
    </xf>
    <xf numFmtId="3" fontId="14" fillId="35" borderId="16" xfId="58" applyNumberFormat="1" applyFont="1" applyFill="1" applyBorder="1">
      <alignment/>
      <protection/>
    </xf>
    <xf numFmtId="3" fontId="14" fillId="35" borderId="17" xfId="58" applyNumberFormat="1" applyFont="1" applyFill="1" applyBorder="1">
      <alignment/>
      <protection/>
    </xf>
    <xf numFmtId="3" fontId="14" fillId="35" borderId="18" xfId="58" applyNumberFormat="1" applyFont="1" applyFill="1" applyBorder="1">
      <alignment/>
      <protection/>
    </xf>
    <xf numFmtId="3" fontId="16" fillId="0" borderId="16" xfId="58" applyNumberFormat="1" applyFont="1" applyFill="1" applyBorder="1">
      <alignment/>
      <protection/>
    </xf>
    <xf numFmtId="3" fontId="16" fillId="0" borderId="19" xfId="58" applyNumberFormat="1" applyFont="1" applyFill="1" applyBorder="1">
      <alignment/>
      <protection/>
    </xf>
    <xf numFmtId="3" fontId="16" fillId="33" borderId="20" xfId="58" applyNumberFormat="1" applyFont="1" applyFill="1" applyBorder="1">
      <alignment/>
      <protection/>
    </xf>
    <xf numFmtId="3" fontId="16" fillId="33" borderId="21" xfId="58" applyNumberFormat="1" applyFont="1" applyFill="1" applyBorder="1">
      <alignment/>
      <protection/>
    </xf>
    <xf numFmtId="3" fontId="16" fillId="33" borderId="22" xfId="58" applyNumberFormat="1" applyFont="1" applyFill="1" applyBorder="1">
      <alignment/>
      <protection/>
    </xf>
    <xf numFmtId="3" fontId="16" fillId="0" borderId="23" xfId="58" applyNumberFormat="1" applyFont="1" applyFill="1" applyBorder="1">
      <alignment/>
      <protection/>
    </xf>
    <xf numFmtId="3" fontId="16" fillId="0" borderId="24" xfId="58" applyNumberFormat="1" applyFont="1" applyFill="1" applyBorder="1">
      <alignment/>
      <protection/>
    </xf>
    <xf numFmtId="3" fontId="16" fillId="33" borderId="25" xfId="58" applyNumberFormat="1" applyFont="1" applyFill="1" applyBorder="1">
      <alignment/>
      <protection/>
    </xf>
    <xf numFmtId="3" fontId="16" fillId="33" borderId="26" xfId="58" applyNumberFormat="1" applyFont="1" applyFill="1" applyBorder="1">
      <alignment/>
      <protection/>
    </xf>
    <xf numFmtId="3" fontId="14" fillId="35" borderId="23" xfId="58" applyNumberFormat="1" applyFont="1" applyFill="1" applyBorder="1">
      <alignment/>
      <protection/>
    </xf>
    <xf numFmtId="3" fontId="14" fillId="35" borderId="27" xfId="58" applyNumberFormat="1" applyFont="1" applyFill="1" applyBorder="1">
      <alignment/>
      <protection/>
    </xf>
    <xf numFmtId="3" fontId="14" fillId="35" borderId="26" xfId="58" applyNumberFormat="1" applyFont="1" applyFill="1" applyBorder="1">
      <alignment/>
      <protection/>
    </xf>
    <xf numFmtId="3" fontId="14" fillId="35" borderId="24" xfId="58" applyNumberFormat="1" applyFont="1" applyFill="1" applyBorder="1">
      <alignment/>
      <protection/>
    </xf>
    <xf numFmtId="3" fontId="14" fillId="33" borderId="26" xfId="58" applyNumberFormat="1" applyFont="1" applyFill="1" applyBorder="1">
      <alignment/>
      <protection/>
    </xf>
    <xf numFmtId="3" fontId="14" fillId="33" borderId="21" xfId="58" applyNumberFormat="1" applyFont="1" applyFill="1" applyBorder="1">
      <alignment/>
      <protection/>
    </xf>
    <xf numFmtId="0" fontId="15" fillId="0" borderId="0" xfId="0" applyFont="1" applyAlignment="1">
      <alignment/>
    </xf>
    <xf numFmtId="4" fontId="10" fillId="34" borderId="0" xfId="57" applyNumberFormat="1" applyFont="1" applyFill="1" applyBorder="1" applyAlignment="1">
      <alignment horizontal="center" vertical="center" wrapText="1"/>
      <protection/>
    </xf>
    <xf numFmtId="0" fontId="4" fillId="35" borderId="28" xfId="0" applyFont="1" applyFill="1" applyBorder="1" applyAlignment="1">
      <alignment/>
    </xf>
    <xf numFmtId="0" fontId="15" fillId="35" borderId="28" xfId="0" applyFont="1" applyFill="1" applyBorder="1" applyAlignment="1">
      <alignment/>
    </xf>
    <xf numFmtId="4" fontId="3" fillId="34" borderId="29" xfId="57" applyNumberFormat="1" applyFont="1" applyFill="1" applyBorder="1" applyAlignment="1">
      <alignment horizontal="center" vertical="center" wrapText="1"/>
      <protection/>
    </xf>
    <xf numFmtId="0" fontId="12" fillId="36" borderId="26" xfId="0" applyFont="1" applyFill="1" applyBorder="1" applyAlignment="1">
      <alignment horizontal="left"/>
    </xf>
    <xf numFmtId="0" fontId="13" fillId="36" borderId="26" xfId="0" applyFont="1" applyFill="1" applyBorder="1" applyAlignment="1">
      <alignment horizontal="right"/>
    </xf>
    <xf numFmtId="0" fontId="13" fillId="36" borderId="26" xfId="0" applyFont="1" applyFill="1" applyBorder="1" applyAlignment="1">
      <alignment/>
    </xf>
    <xf numFmtId="3" fontId="16" fillId="0" borderId="30" xfId="58" applyNumberFormat="1" applyFont="1" applyFill="1" applyBorder="1">
      <alignment/>
      <protection/>
    </xf>
    <xf numFmtId="3" fontId="16" fillId="0" borderId="31" xfId="58" applyNumberFormat="1" applyFont="1" applyFill="1" applyBorder="1">
      <alignment/>
      <protection/>
    </xf>
    <xf numFmtId="0" fontId="0" fillId="34" borderId="32" xfId="0" applyFill="1" applyBorder="1" applyAlignment="1">
      <alignment/>
    </xf>
    <xf numFmtId="3" fontId="16" fillId="33" borderId="33" xfId="58" applyNumberFormat="1" applyFont="1" applyFill="1" applyBorder="1">
      <alignment/>
      <protection/>
    </xf>
    <xf numFmtId="3" fontId="16" fillId="33" borderId="34" xfId="58" applyNumberFormat="1" applyFont="1" applyFill="1" applyBorder="1">
      <alignment/>
      <protection/>
    </xf>
    <xf numFmtId="3" fontId="14" fillId="33" borderId="35" xfId="58" applyNumberFormat="1" applyFont="1" applyFill="1" applyBorder="1">
      <alignment/>
      <protection/>
    </xf>
    <xf numFmtId="3" fontId="14" fillId="35" borderId="28" xfId="58" applyNumberFormat="1" applyFont="1" applyFill="1" applyBorder="1">
      <alignment/>
      <protection/>
    </xf>
    <xf numFmtId="0" fontId="13" fillId="36" borderId="35" xfId="0" applyFont="1" applyFill="1" applyBorder="1" applyAlignment="1">
      <alignment/>
    </xf>
    <xf numFmtId="0" fontId="15" fillId="35" borderId="36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183" fontId="5" fillId="0" borderId="0" xfId="42" applyNumberFormat="1" applyFont="1" applyAlignment="1">
      <alignment/>
    </xf>
    <xf numFmtId="0" fontId="4" fillId="34" borderId="37" xfId="0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3" fontId="4" fillId="35" borderId="38" xfId="42" applyNumberFormat="1" applyFont="1" applyFill="1" applyBorder="1" applyAlignment="1">
      <alignment/>
    </xf>
    <xf numFmtId="3" fontId="15" fillId="0" borderId="38" xfId="42" applyNumberFormat="1" applyFont="1" applyBorder="1" applyAlignment="1">
      <alignment/>
    </xf>
    <xf numFmtId="3" fontId="15" fillId="0" borderId="39" xfId="42" applyNumberFormat="1" applyFont="1" applyBorder="1" applyAlignment="1">
      <alignment/>
    </xf>
    <xf numFmtId="3" fontId="15" fillId="0" borderId="24" xfId="42" applyNumberFormat="1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0" fontId="4" fillId="35" borderId="28" xfId="0" applyFont="1" applyFill="1" applyBorder="1" applyAlignment="1">
      <alignment wrapText="1"/>
    </xf>
    <xf numFmtId="0" fontId="0" fillId="0" borderId="40" xfId="0" applyBorder="1" applyAlignment="1">
      <alignment/>
    </xf>
    <xf numFmtId="3" fontId="15" fillId="0" borderId="31" xfId="42" applyNumberFormat="1" applyFont="1" applyBorder="1" applyAlignment="1">
      <alignment/>
    </xf>
    <xf numFmtId="0" fontId="0" fillId="0" borderId="41" xfId="0" applyBorder="1" applyAlignment="1">
      <alignment/>
    </xf>
    <xf numFmtId="0" fontId="13" fillId="36" borderId="26" xfId="0" applyFont="1" applyFill="1" applyBorder="1" applyAlignment="1">
      <alignment horizontal="right"/>
    </xf>
    <xf numFmtId="3" fontId="14" fillId="37" borderId="23" xfId="58" applyNumberFormat="1" applyFont="1" applyFill="1" applyBorder="1">
      <alignment/>
      <protection/>
    </xf>
    <xf numFmtId="3" fontId="14" fillId="37" borderId="27" xfId="58" applyNumberFormat="1" applyFont="1" applyFill="1" applyBorder="1">
      <alignment/>
      <protection/>
    </xf>
    <xf numFmtId="3" fontId="4" fillId="37" borderId="24" xfId="42" applyNumberFormat="1" applyFont="1" applyFill="1" applyBorder="1" applyAlignment="1">
      <alignment/>
    </xf>
    <xf numFmtId="3" fontId="4" fillId="37" borderId="40" xfId="42" applyNumberFormat="1" applyFont="1" applyFill="1" applyBorder="1" applyAlignment="1">
      <alignment/>
    </xf>
    <xf numFmtId="3" fontId="16" fillId="37" borderId="27" xfId="58" applyNumberFormat="1" applyFont="1" applyFill="1" applyBorder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4" fontId="3" fillId="34" borderId="42" xfId="57" applyNumberFormat="1" applyFont="1" applyFill="1" applyBorder="1" applyAlignment="1">
      <alignment horizontal="center" vertical="center" wrapText="1"/>
      <protection/>
    </xf>
    <xf numFmtId="3" fontId="16" fillId="33" borderId="17" xfId="58" applyNumberFormat="1" applyFont="1" applyFill="1" applyBorder="1">
      <alignment/>
      <protection/>
    </xf>
    <xf numFmtId="3" fontId="16" fillId="33" borderId="43" xfId="58" applyNumberFormat="1" applyFont="1" applyFill="1" applyBorder="1">
      <alignment/>
      <protection/>
    </xf>
    <xf numFmtId="3" fontId="14" fillId="37" borderId="24" xfId="58" applyNumberFormat="1" applyFont="1" applyFill="1" applyBorder="1">
      <alignment/>
      <protection/>
    </xf>
    <xf numFmtId="3" fontId="4" fillId="38" borderId="24" xfId="42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3" fontId="14" fillId="38" borderId="23" xfId="58" applyNumberFormat="1" applyFont="1" applyFill="1" applyBorder="1">
      <alignment/>
      <protection/>
    </xf>
    <xf numFmtId="3" fontId="14" fillId="38" borderId="27" xfId="58" applyNumberFormat="1" applyFont="1" applyFill="1" applyBorder="1">
      <alignment/>
      <protection/>
    </xf>
    <xf numFmtId="3" fontId="14" fillId="38" borderId="25" xfId="58" applyNumberFormat="1" applyFont="1" applyFill="1" applyBorder="1">
      <alignment/>
      <protection/>
    </xf>
    <xf numFmtId="3" fontId="14" fillId="38" borderId="21" xfId="58" applyNumberFormat="1" applyFont="1" applyFill="1" applyBorder="1">
      <alignment/>
      <protection/>
    </xf>
    <xf numFmtId="3" fontId="14" fillId="38" borderId="26" xfId="58" applyNumberFormat="1" applyFont="1" applyFill="1" applyBorder="1">
      <alignment/>
      <protection/>
    </xf>
    <xf numFmtId="3" fontId="4" fillId="38" borderId="38" xfId="42" applyNumberFormat="1" applyFont="1" applyFill="1" applyBorder="1" applyAlignment="1">
      <alignment/>
    </xf>
    <xf numFmtId="0" fontId="15" fillId="38" borderId="40" xfId="0" applyFont="1" applyFill="1" applyBorder="1" applyAlignment="1">
      <alignment/>
    </xf>
    <xf numFmtId="0" fontId="10" fillId="34" borderId="32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4" fontId="3" fillId="34" borderId="37" xfId="57" applyNumberFormat="1" applyFont="1" applyFill="1" applyBorder="1" applyAlignment="1">
      <alignment horizontal="center" vertical="center" wrapText="1"/>
      <protection/>
    </xf>
    <xf numFmtId="3" fontId="16" fillId="0" borderId="27" xfId="58" applyNumberFormat="1" applyFont="1" applyFill="1" applyBorder="1">
      <alignment/>
      <protection/>
    </xf>
    <xf numFmtId="3" fontId="16" fillId="33" borderId="28" xfId="58" applyNumberFormat="1" applyFont="1" applyFill="1" applyBorder="1">
      <alignment/>
      <protection/>
    </xf>
    <xf numFmtId="3" fontId="16" fillId="33" borderId="44" xfId="58" applyNumberFormat="1" applyFont="1" applyFill="1" applyBorder="1">
      <alignment/>
      <protection/>
    </xf>
    <xf numFmtId="3" fontId="15" fillId="0" borderId="44" xfId="42" applyNumberFormat="1" applyFont="1" applyBorder="1" applyAlignment="1">
      <alignment/>
    </xf>
    <xf numFmtId="3" fontId="15" fillId="0" borderId="27" xfId="42" applyNumberFormat="1" applyFont="1" applyBorder="1" applyAlignment="1">
      <alignment/>
    </xf>
    <xf numFmtId="0" fontId="0" fillId="0" borderId="28" xfId="0" applyBorder="1" applyAlignment="1">
      <alignment/>
    </xf>
    <xf numFmtId="0" fontId="15" fillId="35" borderId="28" xfId="0" applyFont="1" applyFill="1" applyBorder="1" applyAlignment="1">
      <alignment/>
    </xf>
    <xf numFmtId="0" fontId="0" fillId="37" borderId="0" xfId="0" applyFill="1" applyAlignment="1">
      <alignment/>
    </xf>
    <xf numFmtId="0" fontId="7" fillId="37" borderId="0" xfId="0" applyFont="1" applyFill="1" applyAlignment="1">
      <alignment/>
    </xf>
    <xf numFmtId="3" fontId="16" fillId="0" borderId="17" xfId="58" applyNumberFormat="1" applyFont="1" applyFill="1" applyBorder="1">
      <alignment/>
      <protection/>
    </xf>
    <xf numFmtId="3" fontId="14" fillId="37" borderId="17" xfId="58" applyNumberFormat="1" applyFont="1" applyFill="1" applyBorder="1">
      <alignment/>
      <protection/>
    </xf>
    <xf numFmtId="0" fontId="17" fillId="0" borderId="0" xfId="0" applyFont="1" applyAlignment="1">
      <alignment/>
    </xf>
    <xf numFmtId="4" fontId="3" fillId="34" borderId="45" xfId="57" applyNumberFormat="1" applyFont="1" applyFill="1" applyBorder="1" applyAlignment="1">
      <alignment horizontal="center" vertical="center" wrapText="1"/>
      <protection/>
    </xf>
    <xf numFmtId="4" fontId="3" fillId="39" borderId="13" xfId="57" applyNumberFormat="1" applyFont="1" applyFill="1" applyBorder="1" applyAlignment="1">
      <alignment horizontal="center" vertical="center" wrapText="1"/>
      <protection/>
    </xf>
    <xf numFmtId="0" fontId="15" fillId="38" borderId="28" xfId="0" applyFont="1" applyFill="1" applyBorder="1" applyAlignment="1">
      <alignment/>
    </xf>
    <xf numFmtId="3" fontId="16" fillId="38" borderId="23" xfId="58" applyNumberFormat="1" applyFont="1" applyFill="1" applyBorder="1">
      <alignment/>
      <protection/>
    </xf>
    <xf numFmtId="3" fontId="16" fillId="38" borderId="27" xfId="58" applyNumberFormat="1" applyFont="1" applyFill="1" applyBorder="1">
      <alignment/>
      <protection/>
    </xf>
    <xf numFmtId="3" fontId="16" fillId="38" borderId="17" xfId="58" applyNumberFormat="1" applyFont="1" applyFill="1" applyBorder="1">
      <alignment/>
      <protection/>
    </xf>
    <xf numFmtId="3" fontId="14" fillId="38" borderId="17" xfId="58" applyNumberFormat="1" applyFont="1" applyFill="1" applyBorder="1">
      <alignment/>
      <protection/>
    </xf>
    <xf numFmtId="0" fontId="15" fillId="38" borderId="28" xfId="0" applyFont="1" applyFill="1" applyBorder="1" applyAlignment="1">
      <alignment wrapText="1"/>
    </xf>
    <xf numFmtId="0" fontId="18" fillId="0" borderId="0" xfId="0" applyFont="1" applyAlignment="1">
      <alignment/>
    </xf>
    <xf numFmtId="0" fontId="4" fillId="34" borderId="46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ZNAČENO" xfId="57"/>
    <cellStyle name="Normal_DOZNAKA NOVC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6"/>
  <sheetViews>
    <sheetView tabSelected="1" view="pageBreakPreview" zoomScale="60" zoomScaleNormal="75" zoomScalePageLayoutView="0" workbookViewId="0" topLeftCell="A1">
      <selection activeCell="C15" sqref="C15"/>
    </sheetView>
  </sheetViews>
  <sheetFormatPr defaultColWidth="9.140625" defaultRowHeight="12.75"/>
  <cols>
    <col min="1" max="1" width="9.28125" style="0" customWidth="1"/>
    <col min="2" max="2" width="47.7109375" style="0" customWidth="1"/>
    <col min="3" max="5" width="18.7109375" style="0" customWidth="1"/>
    <col min="6" max="6" width="16.28125" style="0" customWidth="1"/>
    <col min="7" max="7" width="17.57421875" style="0" customWidth="1"/>
    <col min="8" max="8" width="18.7109375" style="0" customWidth="1"/>
    <col min="9" max="9" width="16.57421875" style="0" customWidth="1"/>
    <col min="10" max="10" width="18.8515625" style="0" customWidth="1"/>
    <col min="11" max="11" width="13.57421875" style="0" hidden="1" customWidth="1"/>
    <col min="12" max="12" width="12.8515625" style="0" hidden="1" customWidth="1"/>
    <col min="13" max="13" width="13.8515625" style="0" hidden="1" customWidth="1"/>
    <col min="14" max="14" width="15.140625" style="0" hidden="1" customWidth="1"/>
    <col min="15" max="15" width="15.421875" style="0" hidden="1" customWidth="1"/>
    <col min="16" max="16" width="16.00390625" style="0" hidden="1" customWidth="1"/>
    <col min="17" max="18" width="19.00390625" style="0" customWidth="1"/>
  </cols>
  <sheetData>
    <row r="2" spans="1:17" ht="18.75">
      <c r="A2" s="11" t="s">
        <v>45</v>
      </c>
      <c r="C2" s="12"/>
      <c r="D2" s="12"/>
      <c r="E2" s="12"/>
      <c r="F2" s="12"/>
      <c r="G2" s="12"/>
      <c r="H2" s="119" t="s">
        <v>57</v>
      </c>
      <c r="I2" s="12"/>
      <c r="J2" s="110" t="s">
        <v>55</v>
      </c>
      <c r="K2" s="12"/>
      <c r="L2" s="12"/>
      <c r="M2" s="12"/>
      <c r="N2" s="12"/>
      <c r="O2" s="12"/>
      <c r="P2" s="12"/>
      <c r="Q2" s="110"/>
    </row>
    <row r="3" spans="2:17" ht="18.75">
      <c r="B3" s="119"/>
      <c r="C3" s="12"/>
      <c r="D3" s="12"/>
      <c r="E3" s="12"/>
      <c r="F3" s="12"/>
      <c r="G3" s="12"/>
      <c r="H3" s="12"/>
      <c r="I3" s="12"/>
      <c r="J3" s="110" t="s">
        <v>54</v>
      </c>
      <c r="K3" s="12"/>
      <c r="L3" s="12"/>
      <c r="M3" s="12"/>
      <c r="N3" s="12"/>
      <c r="O3" s="12"/>
      <c r="P3" s="12"/>
      <c r="Q3" s="110"/>
    </row>
    <row r="4" spans="1:17" ht="18.75" hidden="1">
      <c r="A4" t="s">
        <v>58</v>
      </c>
      <c r="B4" s="11"/>
      <c r="C4" s="12"/>
      <c r="D4" s="12"/>
      <c r="E4" s="12"/>
      <c r="F4" s="12"/>
      <c r="G4" s="12"/>
      <c r="H4" s="12"/>
      <c r="I4" s="12"/>
      <c r="J4" s="110"/>
      <c r="K4" s="12"/>
      <c r="L4" s="12"/>
      <c r="M4" s="12"/>
      <c r="N4" s="12"/>
      <c r="O4" s="12"/>
      <c r="P4" s="12"/>
      <c r="Q4" s="110"/>
    </row>
    <row r="5" spans="2:17" ht="18.75">
      <c r="B5" s="20" t="s">
        <v>52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ht="13.5" thickBot="1"/>
    <row r="7" spans="1:18" ht="30" customHeight="1" thickBot="1">
      <c r="A7" s="13"/>
      <c r="B7" s="52"/>
      <c r="C7" s="122" t="s">
        <v>47</v>
      </c>
      <c r="D7" s="123"/>
      <c r="E7" s="123"/>
      <c r="F7" s="123"/>
      <c r="G7" s="123"/>
      <c r="H7" s="123"/>
      <c r="I7" s="123"/>
      <c r="J7" s="123"/>
      <c r="K7" s="120" t="s">
        <v>36</v>
      </c>
      <c r="L7" s="124"/>
      <c r="M7" s="121"/>
      <c r="N7" s="120" t="s">
        <v>35</v>
      </c>
      <c r="O7" s="121"/>
      <c r="P7" s="96" t="s">
        <v>29</v>
      </c>
      <c r="Q7" s="97">
        <v>2019</v>
      </c>
      <c r="R7" s="67">
        <v>2020</v>
      </c>
    </row>
    <row r="8" spans="1:18" ht="48" customHeight="1" thickBot="1">
      <c r="A8" s="46" t="s">
        <v>23</v>
      </c>
      <c r="B8" s="43" t="s">
        <v>22</v>
      </c>
      <c r="C8" s="17" t="s">
        <v>37</v>
      </c>
      <c r="D8" s="112" t="s">
        <v>38</v>
      </c>
      <c r="E8" s="14" t="s">
        <v>39</v>
      </c>
      <c r="F8" s="83" t="s">
        <v>48</v>
      </c>
      <c r="G8" s="83" t="s">
        <v>40</v>
      </c>
      <c r="H8" s="98" t="s">
        <v>49</v>
      </c>
      <c r="I8" s="23" t="s">
        <v>53</v>
      </c>
      <c r="J8" s="111" t="s">
        <v>0</v>
      </c>
      <c r="K8" s="83" t="s">
        <v>2</v>
      </c>
      <c r="L8" s="16" t="s">
        <v>1</v>
      </c>
      <c r="M8" s="15" t="s">
        <v>0</v>
      </c>
      <c r="N8" s="23" t="s">
        <v>3</v>
      </c>
      <c r="O8" s="23" t="s">
        <v>34</v>
      </c>
      <c r="P8" s="23" t="s">
        <v>30</v>
      </c>
      <c r="Q8" s="23" t="s">
        <v>41</v>
      </c>
      <c r="R8" s="23" t="s">
        <v>41</v>
      </c>
    </row>
    <row r="9" spans="1:21" ht="24.75" customHeight="1">
      <c r="A9" s="47">
        <v>31</v>
      </c>
      <c r="B9" s="44" t="s">
        <v>6</v>
      </c>
      <c r="C9" s="24">
        <f>SUM(C10:C12)</f>
        <v>27150000</v>
      </c>
      <c r="D9" s="25">
        <f aca="true" t="shared" si="0" ref="D9:P9">SUM(D10:D12)</f>
        <v>260000</v>
      </c>
      <c r="E9" s="25">
        <f t="shared" si="0"/>
        <v>14175000</v>
      </c>
      <c r="F9" s="25">
        <f t="shared" si="0"/>
        <v>386000</v>
      </c>
      <c r="G9" s="25">
        <f t="shared" si="0"/>
        <v>18500</v>
      </c>
      <c r="H9" s="25">
        <f t="shared" si="0"/>
        <v>196000</v>
      </c>
      <c r="I9" s="25">
        <f t="shared" si="0"/>
        <v>0</v>
      </c>
      <c r="J9" s="25">
        <f>SUM(C9:I9)</f>
        <v>42185500</v>
      </c>
      <c r="K9" s="25">
        <f t="shared" si="0"/>
        <v>185950</v>
      </c>
      <c r="L9" s="25">
        <f t="shared" si="0"/>
        <v>0</v>
      </c>
      <c r="M9" s="25">
        <f t="shared" si="0"/>
        <v>185950</v>
      </c>
      <c r="N9" s="25">
        <f t="shared" si="0"/>
        <v>131380</v>
      </c>
      <c r="O9" s="25">
        <f t="shared" si="0"/>
        <v>0</v>
      </c>
      <c r="P9" s="25">
        <f t="shared" si="0"/>
        <v>42502830</v>
      </c>
      <c r="Q9" s="25">
        <v>42979000</v>
      </c>
      <c r="R9" s="25">
        <v>45243000</v>
      </c>
      <c r="U9" s="6"/>
    </row>
    <row r="10" spans="1:21" ht="24.75" customHeight="1">
      <c r="A10" s="48">
        <v>311</v>
      </c>
      <c r="B10" s="45" t="s">
        <v>7</v>
      </c>
      <c r="C10" s="27">
        <v>22700000</v>
      </c>
      <c r="D10" s="28">
        <v>220000</v>
      </c>
      <c r="E10" s="28">
        <v>10850000</v>
      </c>
      <c r="F10" s="28">
        <v>310000</v>
      </c>
      <c r="G10" s="33">
        <v>15000</v>
      </c>
      <c r="H10" s="33">
        <v>178000</v>
      </c>
      <c r="I10" s="108"/>
      <c r="J10" s="25">
        <f>SUM(C10:I10)</f>
        <v>34273000</v>
      </c>
      <c r="K10" s="84">
        <v>158230</v>
      </c>
      <c r="L10" s="29"/>
      <c r="M10" s="30">
        <f aca="true" t="shared" si="1" ref="M10:M36">K10+L10</f>
        <v>158230</v>
      </c>
      <c r="N10" s="31">
        <v>112100</v>
      </c>
      <c r="O10" s="31"/>
      <c r="P10" s="64">
        <f>J10+M10+N10+O10</f>
        <v>34543330</v>
      </c>
      <c r="Q10" s="66"/>
      <c r="R10" s="71"/>
      <c r="U10" s="6"/>
    </row>
    <row r="11" spans="1:20" ht="24.75" customHeight="1">
      <c r="A11" s="49">
        <v>312</v>
      </c>
      <c r="B11" s="45" t="s">
        <v>4</v>
      </c>
      <c r="C11" s="32">
        <v>500000</v>
      </c>
      <c r="D11" s="33"/>
      <c r="E11" s="33">
        <v>1450000</v>
      </c>
      <c r="F11" s="33">
        <v>15000</v>
      </c>
      <c r="G11" s="33"/>
      <c r="H11" s="33"/>
      <c r="I11" s="108"/>
      <c r="J11" s="25">
        <f>SUM(C11:I11)</f>
        <v>1965000</v>
      </c>
      <c r="K11" s="79">
        <v>500</v>
      </c>
      <c r="L11" s="34"/>
      <c r="M11" s="30">
        <f t="shared" si="1"/>
        <v>500</v>
      </c>
      <c r="N11" s="35"/>
      <c r="O11" s="35"/>
      <c r="P11" s="64">
        <f>J11+M11+N11+O11</f>
        <v>1965500</v>
      </c>
      <c r="Q11" s="66"/>
      <c r="R11" s="71"/>
      <c r="T11" s="6"/>
    </row>
    <row r="12" spans="1:18" ht="24.75" customHeight="1">
      <c r="A12" s="49">
        <v>313</v>
      </c>
      <c r="B12" s="45" t="s">
        <v>8</v>
      </c>
      <c r="C12" s="32">
        <v>3950000</v>
      </c>
      <c r="D12" s="33">
        <v>40000</v>
      </c>
      <c r="E12" s="33">
        <v>1875000</v>
      </c>
      <c r="F12" s="33">
        <v>61000</v>
      </c>
      <c r="G12" s="33">
        <v>3500</v>
      </c>
      <c r="H12" s="33">
        <v>18000</v>
      </c>
      <c r="I12" s="108"/>
      <c r="J12" s="25">
        <f>SUM(C12:I12)</f>
        <v>5947500</v>
      </c>
      <c r="K12" s="79">
        <v>27220</v>
      </c>
      <c r="L12" s="34"/>
      <c r="M12" s="30">
        <f t="shared" si="1"/>
        <v>27220</v>
      </c>
      <c r="N12" s="35">
        <v>19280</v>
      </c>
      <c r="O12" s="35"/>
      <c r="P12" s="64">
        <f>J12+M12+N12+O12</f>
        <v>5994000</v>
      </c>
      <c r="Q12" s="66"/>
      <c r="R12" s="71"/>
    </row>
    <row r="13" spans="1:18" ht="24.75" customHeight="1">
      <c r="A13" s="47">
        <v>32</v>
      </c>
      <c r="B13" s="44" t="s">
        <v>9</v>
      </c>
      <c r="C13" s="36">
        <f aca="true" t="shared" si="2" ref="C13:I13">SUM(C14:C18)</f>
        <v>4938494</v>
      </c>
      <c r="D13" s="37">
        <f t="shared" si="2"/>
        <v>1366000</v>
      </c>
      <c r="E13" s="37">
        <f t="shared" si="2"/>
        <v>9537000</v>
      </c>
      <c r="F13" s="37">
        <f t="shared" si="2"/>
        <v>292000</v>
      </c>
      <c r="G13" s="37">
        <f t="shared" si="2"/>
        <v>672500</v>
      </c>
      <c r="H13" s="37">
        <f t="shared" si="2"/>
        <v>528000</v>
      </c>
      <c r="I13" s="37">
        <f t="shared" si="2"/>
        <v>235000</v>
      </c>
      <c r="J13" s="25">
        <f>SUM(C13:I13)</f>
        <v>17568994</v>
      </c>
      <c r="K13" s="37">
        <f aca="true" t="shared" si="3" ref="K13:P13">SUM(K14:K18)</f>
        <v>3680</v>
      </c>
      <c r="L13" s="37">
        <f t="shared" si="3"/>
        <v>0</v>
      </c>
      <c r="M13" s="37">
        <f t="shared" si="3"/>
        <v>3680</v>
      </c>
      <c r="N13" s="37">
        <f t="shared" si="3"/>
        <v>488920</v>
      </c>
      <c r="O13" s="37">
        <f t="shared" si="3"/>
        <v>160000</v>
      </c>
      <c r="P13" s="37">
        <f t="shared" si="3"/>
        <v>18221594</v>
      </c>
      <c r="Q13" s="37">
        <v>13957000</v>
      </c>
      <c r="R13" s="37">
        <v>12897000</v>
      </c>
    </row>
    <row r="14" spans="1:18" ht="24.75" customHeight="1">
      <c r="A14" s="49">
        <v>321</v>
      </c>
      <c r="B14" s="45" t="s">
        <v>10</v>
      </c>
      <c r="C14" s="32">
        <v>890555</v>
      </c>
      <c r="D14" s="33">
        <v>150000</v>
      </c>
      <c r="E14" s="33">
        <v>890000</v>
      </c>
      <c r="F14" s="33">
        <v>253000</v>
      </c>
      <c r="G14" s="33">
        <v>204500</v>
      </c>
      <c r="H14" s="33">
        <v>13000</v>
      </c>
      <c r="I14" s="108">
        <v>25000</v>
      </c>
      <c r="J14" s="25">
        <f aca="true" t="shared" si="4" ref="J14:J36">SUM(C14:I14)</f>
        <v>2426055</v>
      </c>
      <c r="K14" s="79">
        <v>3680</v>
      </c>
      <c r="L14" s="34"/>
      <c r="M14" s="30">
        <f t="shared" si="1"/>
        <v>3680</v>
      </c>
      <c r="N14" s="35">
        <v>25800</v>
      </c>
      <c r="O14" s="35">
        <v>25000</v>
      </c>
      <c r="P14" s="64">
        <f aca="true" t="shared" si="5" ref="P14:P31">J14+M14+N14+O14</f>
        <v>2480535</v>
      </c>
      <c r="Q14" s="66"/>
      <c r="R14" s="71"/>
    </row>
    <row r="15" spans="1:18" ht="24.75" customHeight="1">
      <c r="A15" s="49">
        <v>322</v>
      </c>
      <c r="B15" s="45" t="s">
        <v>11</v>
      </c>
      <c r="C15" s="32">
        <v>1737658</v>
      </c>
      <c r="D15" s="33">
        <v>255000</v>
      </c>
      <c r="E15" s="33">
        <v>1711000</v>
      </c>
      <c r="F15" s="33">
        <v>2000</v>
      </c>
      <c r="G15" s="33">
        <v>200000</v>
      </c>
      <c r="H15" s="33">
        <v>20000</v>
      </c>
      <c r="I15" s="108">
        <v>60000</v>
      </c>
      <c r="J15" s="25">
        <f t="shared" si="4"/>
        <v>3985658</v>
      </c>
      <c r="K15" s="79"/>
      <c r="L15" s="34"/>
      <c r="M15" s="30">
        <f t="shared" si="1"/>
        <v>0</v>
      </c>
      <c r="N15" s="35">
        <v>77220</v>
      </c>
      <c r="O15" s="35">
        <v>43000</v>
      </c>
      <c r="P15" s="64">
        <f t="shared" si="5"/>
        <v>4105878</v>
      </c>
      <c r="Q15" s="66"/>
      <c r="R15" s="71"/>
    </row>
    <row r="16" spans="1:18" ht="24.75" customHeight="1">
      <c r="A16" s="49">
        <v>323</v>
      </c>
      <c r="B16" s="45" t="s">
        <v>12</v>
      </c>
      <c r="C16" s="32">
        <v>2073653</v>
      </c>
      <c r="D16" s="33">
        <v>528000</v>
      </c>
      <c r="E16" s="33">
        <v>5359000</v>
      </c>
      <c r="F16" s="33">
        <v>7000</v>
      </c>
      <c r="G16" s="33">
        <v>121000</v>
      </c>
      <c r="H16" s="33">
        <v>495000</v>
      </c>
      <c r="I16" s="108">
        <v>60000</v>
      </c>
      <c r="J16" s="25">
        <f t="shared" si="4"/>
        <v>8643653</v>
      </c>
      <c r="K16" s="79"/>
      <c r="L16" s="34"/>
      <c r="M16" s="30">
        <f t="shared" si="1"/>
        <v>0</v>
      </c>
      <c r="N16" s="35">
        <v>292720</v>
      </c>
      <c r="O16" s="35">
        <v>55000</v>
      </c>
      <c r="P16" s="64">
        <f t="shared" si="5"/>
        <v>8991373</v>
      </c>
      <c r="Q16" s="66"/>
      <c r="R16" s="71"/>
    </row>
    <row r="17" spans="1:18" ht="24.75" customHeight="1">
      <c r="A17" s="49">
        <v>324</v>
      </c>
      <c r="B17" s="45" t="s">
        <v>31</v>
      </c>
      <c r="C17" s="32">
        <v>31628</v>
      </c>
      <c r="D17" s="33">
        <v>230000</v>
      </c>
      <c r="E17" s="33">
        <v>440000</v>
      </c>
      <c r="F17" s="33">
        <v>20000</v>
      </c>
      <c r="G17" s="33">
        <v>100000</v>
      </c>
      <c r="H17" s="33"/>
      <c r="I17" s="108">
        <v>35000</v>
      </c>
      <c r="J17" s="25">
        <f t="shared" si="4"/>
        <v>856628</v>
      </c>
      <c r="K17" s="79"/>
      <c r="L17" s="34"/>
      <c r="M17" s="30">
        <f t="shared" si="1"/>
        <v>0</v>
      </c>
      <c r="N17" s="35">
        <v>37500</v>
      </c>
      <c r="O17" s="35">
        <v>35000</v>
      </c>
      <c r="P17" s="64">
        <f t="shared" si="5"/>
        <v>929128</v>
      </c>
      <c r="Q17" s="66"/>
      <c r="R17" s="71"/>
    </row>
    <row r="18" spans="1:18" ht="24.75" customHeight="1">
      <c r="A18" s="49">
        <v>329</v>
      </c>
      <c r="B18" s="45" t="s">
        <v>5</v>
      </c>
      <c r="C18" s="32">
        <v>205000</v>
      </c>
      <c r="D18" s="33">
        <v>203000</v>
      </c>
      <c r="E18" s="33">
        <v>1137000</v>
      </c>
      <c r="F18" s="33">
        <v>10000</v>
      </c>
      <c r="G18" s="33">
        <v>47000</v>
      </c>
      <c r="H18" s="33"/>
      <c r="I18" s="108">
        <v>55000</v>
      </c>
      <c r="J18" s="25">
        <f t="shared" si="4"/>
        <v>1657000</v>
      </c>
      <c r="K18" s="79"/>
      <c r="L18" s="34"/>
      <c r="M18" s="30">
        <f t="shared" si="1"/>
        <v>0</v>
      </c>
      <c r="N18" s="35">
        <v>55680</v>
      </c>
      <c r="O18" s="35">
        <v>2000</v>
      </c>
      <c r="P18" s="64">
        <f t="shared" si="5"/>
        <v>1714680</v>
      </c>
      <c r="Q18" s="66"/>
      <c r="R18" s="71"/>
    </row>
    <row r="19" spans="1:18" ht="24.75" customHeight="1">
      <c r="A19" s="47">
        <v>34</v>
      </c>
      <c r="B19" s="44" t="s">
        <v>13</v>
      </c>
      <c r="C19" s="36">
        <f aca="true" t="shared" si="6" ref="C19:I19">SUM(C20:C20)</f>
        <v>10000</v>
      </c>
      <c r="D19" s="37">
        <f t="shared" si="6"/>
        <v>50000</v>
      </c>
      <c r="E19" s="39">
        <f t="shared" si="6"/>
        <v>99050</v>
      </c>
      <c r="F19" s="39">
        <f t="shared" si="6"/>
        <v>600</v>
      </c>
      <c r="G19" s="39">
        <f t="shared" si="6"/>
        <v>2000</v>
      </c>
      <c r="H19" s="39">
        <f t="shared" si="6"/>
        <v>4100</v>
      </c>
      <c r="I19" s="39">
        <f t="shared" si="6"/>
        <v>1000</v>
      </c>
      <c r="J19" s="25">
        <f t="shared" si="4"/>
        <v>166750</v>
      </c>
      <c r="K19" s="39">
        <f aca="true" t="shared" si="7" ref="K19:P19">SUM(K20:K20)</f>
        <v>0</v>
      </c>
      <c r="L19" s="39">
        <f t="shared" si="7"/>
        <v>0</v>
      </c>
      <c r="M19" s="39">
        <f t="shared" si="7"/>
        <v>0</v>
      </c>
      <c r="N19" s="39">
        <f t="shared" si="7"/>
        <v>0</v>
      </c>
      <c r="O19" s="39">
        <f t="shared" si="7"/>
        <v>0</v>
      </c>
      <c r="P19" s="39">
        <f t="shared" si="7"/>
        <v>166750</v>
      </c>
      <c r="Q19" s="39">
        <v>113000</v>
      </c>
      <c r="R19" s="39">
        <v>123000</v>
      </c>
    </row>
    <row r="20" spans="1:18" ht="24.75" customHeight="1">
      <c r="A20" s="49">
        <v>343</v>
      </c>
      <c r="B20" s="45" t="s">
        <v>21</v>
      </c>
      <c r="C20" s="32">
        <v>10000</v>
      </c>
      <c r="D20" s="33">
        <v>50000</v>
      </c>
      <c r="E20" s="33">
        <v>99050</v>
      </c>
      <c r="F20" s="33">
        <v>600</v>
      </c>
      <c r="G20" s="33">
        <v>2000</v>
      </c>
      <c r="H20" s="33">
        <v>4100</v>
      </c>
      <c r="I20" s="108">
        <v>1000</v>
      </c>
      <c r="J20" s="25">
        <f t="shared" si="4"/>
        <v>166750</v>
      </c>
      <c r="K20" s="79"/>
      <c r="L20" s="34"/>
      <c r="M20" s="30">
        <f t="shared" si="1"/>
        <v>0</v>
      </c>
      <c r="N20" s="35"/>
      <c r="O20" s="35"/>
      <c r="P20" s="64">
        <f t="shared" si="5"/>
        <v>166750</v>
      </c>
      <c r="Q20" s="66"/>
      <c r="R20" s="71"/>
    </row>
    <row r="21" spans="1:18" ht="24.75" customHeight="1">
      <c r="A21" s="47">
        <v>36</v>
      </c>
      <c r="B21" s="113" t="s">
        <v>50</v>
      </c>
      <c r="C21" s="114"/>
      <c r="D21" s="115"/>
      <c r="E21" s="115">
        <f>SUM(E22:E23)</f>
        <v>300000</v>
      </c>
      <c r="F21" s="115"/>
      <c r="G21" s="115"/>
      <c r="H21" s="115">
        <f>SUM(H22)</f>
        <v>180000</v>
      </c>
      <c r="I21" s="116"/>
      <c r="J21" s="117">
        <f t="shared" si="4"/>
        <v>480000</v>
      </c>
      <c r="K21" s="79"/>
      <c r="L21" s="100"/>
      <c r="M21" s="101"/>
      <c r="N21" s="100"/>
      <c r="O21" s="100"/>
      <c r="P21" s="102"/>
      <c r="Q21" s="103"/>
      <c r="R21" s="104"/>
    </row>
    <row r="22" spans="1:18" ht="24.75" customHeight="1">
      <c r="A22" s="49">
        <v>3611</v>
      </c>
      <c r="B22" s="105" t="s">
        <v>51</v>
      </c>
      <c r="C22" s="32"/>
      <c r="D22" s="99"/>
      <c r="E22" s="99"/>
      <c r="F22" s="99"/>
      <c r="G22" s="99"/>
      <c r="H22" s="99">
        <v>180000</v>
      </c>
      <c r="I22" s="108"/>
      <c r="J22" s="25">
        <f t="shared" si="4"/>
        <v>180000</v>
      </c>
      <c r="K22" s="79"/>
      <c r="L22" s="100"/>
      <c r="M22" s="101"/>
      <c r="N22" s="100"/>
      <c r="O22" s="100"/>
      <c r="P22" s="102"/>
      <c r="Q22" s="103"/>
      <c r="R22" s="104"/>
    </row>
    <row r="23" spans="1:18" ht="24.75" customHeight="1">
      <c r="A23" s="49">
        <v>3691</v>
      </c>
      <c r="B23" s="45" t="s">
        <v>56</v>
      </c>
      <c r="C23" s="32"/>
      <c r="D23" s="99"/>
      <c r="E23" s="99">
        <v>300000</v>
      </c>
      <c r="F23" s="99"/>
      <c r="G23" s="99"/>
      <c r="H23" s="99"/>
      <c r="I23" s="108"/>
      <c r="J23" s="25"/>
      <c r="K23" s="79"/>
      <c r="L23" s="100"/>
      <c r="M23" s="101"/>
      <c r="N23" s="100"/>
      <c r="O23" s="100"/>
      <c r="P23" s="102"/>
      <c r="Q23" s="103"/>
      <c r="R23" s="104"/>
    </row>
    <row r="24" spans="1:18" ht="24.75" customHeight="1">
      <c r="A24" s="47">
        <v>37</v>
      </c>
      <c r="B24" s="44" t="s">
        <v>17</v>
      </c>
      <c r="C24" s="36">
        <f>C25</f>
        <v>5000</v>
      </c>
      <c r="D24" s="37">
        <f aca="true" t="shared" si="8" ref="D24:P24">D25</f>
        <v>0</v>
      </c>
      <c r="E24" s="37">
        <f t="shared" si="8"/>
        <v>50000</v>
      </c>
      <c r="F24" s="37">
        <f t="shared" si="8"/>
        <v>0</v>
      </c>
      <c r="G24" s="37">
        <f t="shared" si="8"/>
        <v>0</v>
      </c>
      <c r="H24" s="37">
        <f t="shared" si="8"/>
        <v>0</v>
      </c>
      <c r="I24" s="37">
        <f t="shared" si="8"/>
        <v>0</v>
      </c>
      <c r="J24" s="25">
        <f t="shared" si="4"/>
        <v>55000</v>
      </c>
      <c r="K24" s="37">
        <f t="shared" si="8"/>
        <v>0</v>
      </c>
      <c r="L24" s="37">
        <f t="shared" si="8"/>
        <v>0</v>
      </c>
      <c r="M24" s="37">
        <f t="shared" si="8"/>
        <v>0</v>
      </c>
      <c r="N24" s="37">
        <f t="shared" si="8"/>
        <v>0</v>
      </c>
      <c r="O24" s="37">
        <f t="shared" si="8"/>
        <v>0</v>
      </c>
      <c r="P24" s="37">
        <f t="shared" si="8"/>
        <v>55000</v>
      </c>
      <c r="Q24" s="37">
        <v>60000</v>
      </c>
      <c r="R24" s="37">
        <v>60000</v>
      </c>
    </row>
    <row r="25" spans="1:18" ht="24.75" customHeight="1">
      <c r="A25" s="49">
        <v>372</v>
      </c>
      <c r="B25" s="45" t="s">
        <v>32</v>
      </c>
      <c r="C25" s="32">
        <v>5000</v>
      </c>
      <c r="D25" s="33"/>
      <c r="E25" s="33">
        <v>50000</v>
      </c>
      <c r="F25" s="33"/>
      <c r="G25" s="33">
        <v>0</v>
      </c>
      <c r="H25" s="33"/>
      <c r="I25" s="108"/>
      <c r="J25" s="25">
        <f t="shared" si="4"/>
        <v>55000</v>
      </c>
      <c r="K25" s="79"/>
      <c r="L25" s="34"/>
      <c r="M25" s="30">
        <f t="shared" si="1"/>
        <v>0</v>
      </c>
      <c r="N25" s="35"/>
      <c r="O25" s="40"/>
      <c r="P25" s="64">
        <f t="shared" si="5"/>
        <v>55000</v>
      </c>
      <c r="Q25" s="66"/>
      <c r="R25" s="71"/>
    </row>
    <row r="26" spans="1:18" ht="24.75" customHeight="1">
      <c r="A26" s="47">
        <v>38</v>
      </c>
      <c r="B26" s="88" t="s">
        <v>16</v>
      </c>
      <c r="C26" s="89">
        <v>0</v>
      </c>
      <c r="D26" s="90">
        <f aca="true" t="shared" si="9" ref="D26:I26">D27</f>
        <v>0</v>
      </c>
      <c r="E26" s="90">
        <f t="shared" si="9"/>
        <v>40000</v>
      </c>
      <c r="F26" s="90">
        <f t="shared" si="9"/>
        <v>0</v>
      </c>
      <c r="G26" s="90">
        <f t="shared" si="9"/>
        <v>0</v>
      </c>
      <c r="H26" s="90">
        <f t="shared" si="9"/>
        <v>0</v>
      </c>
      <c r="I26" s="90">
        <f t="shared" si="9"/>
        <v>0</v>
      </c>
      <c r="J26" s="25">
        <f t="shared" si="4"/>
        <v>40000</v>
      </c>
      <c r="K26" s="90"/>
      <c r="L26" s="91"/>
      <c r="M26" s="92">
        <f t="shared" si="1"/>
        <v>0</v>
      </c>
      <c r="N26" s="93"/>
      <c r="O26" s="93"/>
      <c r="P26" s="94">
        <f t="shared" si="5"/>
        <v>40000</v>
      </c>
      <c r="Q26" s="87">
        <v>50000</v>
      </c>
      <c r="R26" s="95">
        <v>50000</v>
      </c>
    </row>
    <row r="27" spans="1:18" ht="24.75" customHeight="1">
      <c r="A27" s="49">
        <v>381</v>
      </c>
      <c r="B27" s="45" t="s">
        <v>18</v>
      </c>
      <c r="C27" s="32">
        <v>0</v>
      </c>
      <c r="D27" s="33"/>
      <c r="E27" s="33">
        <v>40000</v>
      </c>
      <c r="F27" s="33"/>
      <c r="G27" s="33">
        <v>0</v>
      </c>
      <c r="H27" s="33"/>
      <c r="I27" s="108"/>
      <c r="J27" s="25">
        <f t="shared" si="4"/>
        <v>40000</v>
      </c>
      <c r="K27" s="79"/>
      <c r="L27" s="34"/>
      <c r="M27" s="30">
        <f t="shared" si="1"/>
        <v>0</v>
      </c>
      <c r="N27" s="40"/>
      <c r="O27" s="40"/>
      <c r="P27" s="64">
        <f t="shared" si="5"/>
        <v>40000</v>
      </c>
      <c r="Q27" s="66"/>
      <c r="R27" s="71"/>
    </row>
    <row r="28" spans="1:18" ht="31.5">
      <c r="A28" s="47">
        <v>42</v>
      </c>
      <c r="B28" s="70" t="s">
        <v>14</v>
      </c>
      <c r="C28" s="36">
        <f>SUM(C30:C33)</f>
        <v>222276</v>
      </c>
      <c r="D28" s="37">
        <f>SUM(D29:D33)</f>
        <v>62000</v>
      </c>
      <c r="E28" s="37">
        <f aca="true" t="shared" si="10" ref="E28:P28">SUM(E30:E33)</f>
        <v>3155000</v>
      </c>
      <c r="F28" s="37">
        <f t="shared" si="10"/>
        <v>85000</v>
      </c>
      <c r="G28" s="37">
        <f t="shared" si="10"/>
        <v>270000</v>
      </c>
      <c r="H28" s="37">
        <f t="shared" si="10"/>
        <v>850000</v>
      </c>
      <c r="I28" s="37">
        <f t="shared" si="10"/>
        <v>10000</v>
      </c>
      <c r="J28" s="25">
        <f t="shared" si="4"/>
        <v>4654276</v>
      </c>
      <c r="K28" s="37">
        <f t="shared" si="10"/>
        <v>0</v>
      </c>
      <c r="L28" s="37">
        <f t="shared" si="10"/>
        <v>0</v>
      </c>
      <c r="M28" s="37">
        <f t="shared" si="10"/>
        <v>0</v>
      </c>
      <c r="N28" s="37">
        <f t="shared" si="10"/>
        <v>202700</v>
      </c>
      <c r="O28" s="37">
        <f t="shared" si="10"/>
        <v>10000</v>
      </c>
      <c r="P28" s="37">
        <f t="shared" si="10"/>
        <v>4866976</v>
      </c>
      <c r="Q28" s="37">
        <v>3146000</v>
      </c>
      <c r="R28" s="37">
        <v>3224000</v>
      </c>
    </row>
    <row r="29" spans="1:18" ht="21.75" customHeight="1">
      <c r="A29" s="74">
        <v>421</v>
      </c>
      <c r="B29" s="118" t="s">
        <v>42</v>
      </c>
      <c r="C29" s="75">
        <v>0</v>
      </c>
      <c r="D29" s="79"/>
      <c r="E29" s="76">
        <v>0</v>
      </c>
      <c r="F29" s="76"/>
      <c r="G29" s="86">
        <v>0</v>
      </c>
      <c r="H29" s="86"/>
      <c r="I29" s="109"/>
      <c r="J29" s="25">
        <f t="shared" si="4"/>
        <v>0</v>
      </c>
      <c r="K29" s="37"/>
      <c r="L29" s="56"/>
      <c r="M29" s="26"/>
      <c r="N29" s="38"/>
      <c r="O29" s="38"/>
      <c r="P29" s="63"/>
      <c r="Q29" s="77"/>
      <c r="R29" s="78"/>
    </row>
    <row r="30" spans="1:18" ht="24.75" customHeight="1">
      <c r="A30" s="49">
        <v>422</v>
      </c>
      <c r="B30" s="45" t="s">
        <v>19</v>
      </c>
      <c r="C30" s="32">
        <v>181319</v>
      </c>
      <c r="D30" s="33">
        <v>60000</v>
      </c>
      <c r="E30" s="33">
        <v>2766000</v>
      </c>
      <c r="F30" s="33">
        <v>82000</v>
      </c>
      <c r="G30" s="33">
        <v>270000</v>
      </c>
      <c r="H30" s="33">
        <v>850000</v>
      </c>
      <c r="I30" s="108">
        <v>10000</v>
      </c>
      <c r="J30" s="25">
        <f t="shared" si="4"/>
        <v>4219319</v>
      </c>
      <c r="K30" s="79"/>
      <c r="L30" s="34"/>
      <c r="M30" s="41">
        <f t="shared" si="1"/>
        <v>0</v>
      </c>
      <c r="N30" s="35">
        <v>167700</v>
      </c>
      <c r="O30" s="35">
        <v>10000</v>
      </c>
      <c r="P30" s="64">
        <f t="shared" si="5"/>
        <v>4397019</v>
      </c>
      <c r="Q30" s="66"/>
      <c r="R30" s="71"/>
    </row>
    <row r="31" spans="1:18" ht="24.75" customHeight="1">
      <c r="A31" s="49">
        <v>423</v>
      </c>
      <c r="B31" s="45" t="s">
        <v>26</v>
      </c>
      <c r="C31" s="32"/>
      <c r="D31" s="33"/>
      <c r="E31" s="33"/>
      <c r="F31" s="33"/>
      <c r="G31" s="33"/>
      <c r="H31" s="33"/>
      <c r="I31" s="108"/>
      <c r="J31" s="25">
        <f t="shared" si="4"/>
        <v>0</v>
      </c>
      <c r="K31" s="79"/>
      <c r="L31" s="34"/>
      <c r="M31" s="30">
        <f t="shared" si="1"/>
        <v>0</v>
      </c>
      <c r="N31" s="35"/>
      <c r="O31" s="35"/>
      <c r="P31" s="64">
        <f t="shared" si="5"/>
        <v>0</v>
      </c>
      <c r="Q31" s="66"/>
      <c r="R31" s="71"/>
    </row>
    <row r="32" spans="1:18" ht="24.75" customHeight="1">
      <c r="A32" s="49">
        <v>424</v>
      </c>
      <c r="B32" s="45" t="s">
        <v>25</v>
      </c>
      <c r="C32" s="32">
        <v>40957</v>
      </c>
      <c r="D32" s="33">
        <v>2000</v>
      </c>
      <c r="E32" s="33">
        <v>93000</v>
      </c>
      <c r="F32" s="33"/>
      <c r="G32" s="33"/>
      <c r="H32" s="33"/>
      <c r="I32" s="108"/>
      <c r="J32" s="25">
        <f t="shared" si="4"/>
        <v>135957</v>
      </c>
      <c r="K32" s="79"/>
      <c r="L32" s="34"/>
      <c r="M32" s="30"/>
      <c r="N32" s="35">
        <v>25000</v>
      </c>
      <c r="O32" s="35"/>
      <c r="P32" s="64">
        <f>J32+N32+O32</f>
        <v>160957</v>
      </c>
      <c r="Q32" s="66"/>
      <c r="R32" s="71"/>
    </row>
    <row r="33" spans="1:18" ht="24.75" customHeight="1">
      <c r="A33" s="49">
        <v>426</v>
      </c>
      <c r="B33" s="45" t="s">
        <v>20</v>
      </c>
      <c r="C33" s="32"/>
      <c r="D33" s="33"/>
      <c r="E33" s="33">
        <v>296000</v>
      </c>
      <c r="F33" s="33">
        <v>3000</v>
      </c>
      <c r="G33" s="33"/>
      <c r="H33" s="33"/>
      <c r="I33" s="108"/>
      <c r="J33" s="25">
        <f t="shared" si="4"/>
        <v>299000</v>
      </c>
      <c r="K33" s="79"/>
      <c r="L33" s="34"/>
      <c r="M33" s="30">
        <f t="shared" si="1"/>
        <v>0</v>
      </c>
      <c r="N33" s="35">
        <v>10000</v>
      </c>
      <c r="O33" s="35"/>
      <c r="P33" s="64">
        <f>J33+M33+N33+O33</f>
        <v>309000</v>
      </c>
      <c r="Q33" s="66"/>
      <c r="R33" s="71"/>
    </row>
    <row r="34" spans="1:18" ht="31.5">
      <c r="A34" s="47">
        <v>45</v>
      </c>
      <c r="B34" s="70" t="s">
        <v>15</v>
      </c>
      <c r="C34" s="36">
        <f aca="true" t="shared" si="11" ref="C34:H34">SUM(C35:C36)</f>
        <v>0</v>
      </c>
      <c r="D34" s="37">
        <f t="shared" si="11"/>
        <v>0</v>
      </c>
      <c r="E34" s="37">
        <f t="shared" si="11"/>
        <v>215000</v>
      </c>
      <c r="F34" s="37">
        <f t="shared" si="11"/>
        <v>0</v>
      </c>
      <c r="G34" s="37">
        <f t="shared" si="11"/>
        <v>68000</v>
      </c>
      <c r="H34" s="37">
        <f t="shared" si="11"/>
        <v>0</v>
      </c>
      <c r="I34" s="25"/>
      <c r="J34" s="25">
        <f t="shared" si="4"/>
        <v>283000</v>
      </c>
      <c r="K34" s="37">
        <f aca="true" t="shared" si="12" ref="K34:P34">SUM(K35:K36)</f>
        <v>0</v>
      </c>
      <c r="L34" s="37">
        <f t="shared" si="12"/>
        <v>0</v>
      </c>
      <c r="M34" s="37">
        <f t="shared" si="12"/>
        <v>0</v>
      </c>
      <c r="N34" s="37">
        <f t="shared" si="12"/>
        <v>0</v>
      </c>
      <c r="O34" s="37">
        <f t="shared" si="12"/>
        <v>0</v>
      </c>
      <c r="P34" s="37">
        <f t="shared" si="12"/>
        <v>283000</v>
      </c>
      <c r="Q34" s="37">
        <v>1000000</v>
      </c>
      <c r="R34" s="37">
        <v>824000</v>
      </c>
    </row>
    <row r="35" spans="1:18" ht="24.75" customHeight="1">
      <c r="A35" s="49">
        <v>451</v>
      </c>
      <c r="B35" s="45" t="s">
        <v>27</v>
      </c>
      <c r="C35" s="32"/>
      <c r="D35" s="33">
        <v>0</v>
      </c>
      <c r="E35" s="33">
        <v>100000</v>
      </c>
      <c r="F35" s="33"/>
      <c r="G35" s="33">
        <v>68000</v>
      </c>
      <c r="H35" s="33"/>
      <c r="I35" s="108"/>
      <c r="J35" s="25">
        <f t="shared" si="4"/>
        <v>168000</v>
      </c>
      <c r="K35" s="79"/>
      <c r="L35" s="34"/>
      <c r="M35" s="30">
        <f t="shared" si="1"/>
        <v>0</v>
      </c>
      <c r="N35" s="35"/>
      <c r="O35" s="35"/>
      <c r="P35" s="64">
        <f>J35+M35+N35+O35</f>
        <v>168000</v>
      </c>
      <c r="Q35" s="66"/>
      <c r="R35" s="71"/>
    </row>
    <row r="36" spans="1:18" ht="24.75" customHeight="1" thickBot="1">
      <c r="A36" s="57">
        <v>452</v>
      </c>
      <c r="B36" s="58" t="s">
        <v>28</v>
      </c>
      <c r="C36" s="50"/>
      <c r="D36" s="51">
        <v>0</v>
      </c>
      <c r="E36" s="51">
        <v>115000</v>
      </c>
      <c r="F36" s="51"/>
      <c r="G36" s="33">
        <v>0</v>
      </c>
      <c r="H36" s="33"/>
      <c r="I36" s="108"/>
      <c r="J36" s="25">
        <f t="shared" si="4"/>
        <v>115000</v>
      </c>
      <c r="K36" s="85"/>
      <c r="L36" s="53"/>
      <c r="M36" s="54">
        <f t="shared" si="1"/>
        <v>0</v>
      </c>
      <c r="N36" s="55"/>
      <c r="O36" s="55"/>
      <c r="P36" s="65">
        <f>J36+M36+N36+O36</f>
        <v>115000</v>
      </c>
      <c r="Q36" s="72"/>
      <c r="R36" s="73"/>
    </row>
    <row r="37" spans="1:18" ht="30" customHeight="1" thickBot="1">
      <c r="A37" s="59"/>
      <c r="B37" s="61" t="s">
        <v>24</v>
      </c>
      <c r="C37" s="69">
        <f aca="true" t="shared" si="13" ref="C37:R37">SUM(C9+C13+C24+C26+C19+C28+C34)</f>
        <v>32325770</v>
      </c>
      <c r="D37" s="68">
        <f t="shared" si="13"/>
        <v>1738000</v>
      </c>
      <c r="E37" s="68">
        <f>SUM(E9+E13+E24+E26+E19+E21+E28+E34)</f>
        <v>27571050</v>
      </c>
      <c r="F37" s="68">
        <f t="shared" si="13"/>
        <v>763600</v>
      </c>
      <c r="G37" s="68">
        <f t="shared" si="13"/>
        <v>1031000</v>
      </c>
      <c r="H37" s="68">
        <f>SUM(H9+H13+H21+H24+H26+H19+H28+H34)</f>
        <v>1758100</v>
      </c>
      <c r="I37" s="68">
        <f>SUM(I9+I13+I21+I24+I26+I19+I28+I34)</f>
        <v>246000</v>
      </c>
      <c r="J37" s="69">
        <f>J9+J13+J19+J21+J24+J26+J28+J34</f>
        <v>65433520</v>
      </c>
      <c r="K37" s="69">
        <f t="shared" si="13"/>
        <v>189630</v>
      </c>
      <c r="L37" s="69">
        <f t="shared" si="13"/>
        <v>0</v>
      </c>
      <c r="M37" s="69">
        <f t="shared" si="13"/>
        <v>189630</v>
      </c>
      <c r="N37" s="69">
        <f t="shared" si="13"/>
        <v>823000</v>
      </c>
      <c r="O37" s="69">
        <f t="shared" si="13"/>
        <v>170000</v>
      </c>
      <c r="P37" s="69">
        <f t="shared" si="13"/>
        <v>66136150</v>
      </c>
      <c r="Q37" s="69">
        <f t="shared" si="13"/>
        <v>61305000</v>
      </c>
      <c r="R37" s="69">
        <f t="shared" si="13"/>
        <v>62421000</v>
      </c>
    </row>
    <row r="38" spans="4:11" s="106" customFormat="1" ht="15.75" hidden="1">
      <c r="D38" s="107"/>
      <c r="K38" s="107"/>
    </row>
    <row r="39" spans="2:17" ht="18" customHeight="1">
      <c r="B39" s="125" t="s">
        <v>59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</row>
    <row r="40" spans="2:17" ht="12.7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  <row r="41" spans="2:17" ht="12.75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</row>
    <row r="42" spans="2:17" ht="12.7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</row>
    <row r="43" spans="2:17" ht="12.7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</row>
    <row r="44" spans="2:17" ht="12.75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</row>
    <row r="45" spans="2:17" ht="12.75"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</row>
    <row r="46" spans="2:17" ht="15.75">
      <c r="B46" s="82"/>
      <c r="D46" s="5"/>
      <c r="K46" s="5"/>
      <c r="M46" s="21"/>
      <c r="N46" s="21"/>
      <c r="Q46" s="81" t="s">
        <v>44</v>
      </c>
    </row>
    <row r="47" spans="2:17" ht="15.75">
      <c r="B47" s="82"/>
      <c r="D47" s="5"/>
      <c r="K47" s="5"/>
      <c r="M47" s="21"/>
      <c r="N47" s="21"/>
      <c r="Q47" s="81"/>
    </row>
    <row r="48" spans="2:17" ht="15.75">
      <c r="B48" s="80"/>
      <c r="D48" s="5"/>
      <c r="J48" s="80"/>
      <c r="K48" s="5"/>
      <c r="M48" s="21"/>
      <c r="N48" s="21"/>
      <c r="Q48" s="80" t="s">
        <v>43</v>
      </c>
    </row>
    <row r="49" spans="2:17" ht="18">
      <c r="B49" s="81"/>
      <c r="C49" s="1"/>
      <c r="E49" s="2"/>
      <c r="F49" s="2"/>
      <c r="G49" s="2"/>
      <c r="H49" s="2"/>
      <c r="I49" s="2"/>
      <c r="J49" s="2"/>
      <c r="K49" s="2"/>
      <c r="M49" s="42" t="s">
        <v>33</v>
      </c>
      <c r="O49" s="10"/>
      <c r="P49" s="10"/>
      <c r="Q49" s="12" t="s">
        <v>46</v>
      </c>
    </row>
    <row r="50" spans="3:17" ht="0.75" customHeight="1" thickBot="1">
      <c r="C50" s="60"/>
      <c r="E50" s="3"/>
      <c r="F50" s="3"/>
      <c r="G50" s="3"/>
      <c r="H50" s="3"/>
      <c r="I50" s="3"/>
      <c r="J50" s="3"/>
      <c r="K50" s="2"/>
      <c r="N50" s="42"/>
      <c r="O50" s="18"/>
      <c r="P50" s="18"/>
      <c r="Q50" s="18"/>
    </row>
    <row r="51" spans="3:17" ht="13.5" thickBot="1">
      <c r="C51" s="1"/>
      <c r="D51" s="8"/>
      <c r="E51" s="4"/>
      <c r="F51" s="4"/>
      <c r="G51" s="4"/>
      <c r="H51" s="4"/>
      <c r="I51" s="4"/>
      <c r="J51" s="4"/>
      <c r="K51" s="4"/>
      <c r="O51" s="22"/>
      <c r="P51" s="62"/>
      <c r="Q51" s="62"/>
    </row>
    <row r="52" spans="4:11" ht="12.75">
      <c r="D52" s="7"/>
      <c r="E52" s="4"/>
      <c r="F52" s="4"/>
      <c r="G52" s="4"/>
      <c r="H52" s="4"/>
      <c r="I52" s="4"/>
      <c r="J52" s="4"/>
      <c r="K52" s="4"/>
    </row>
    <row r="53" spans="4:18" ht="12.75">
      <c r="D53" s="9"/>
      <c r="E53" s="4"/>
      <c r="F53" s="4"/>
      <c r="G53" s="4"/>
      <c r="H53" s="4"/>
      <c r="I53" s="4"/>
      <c r="J53" s="4"/>
      <c r="K53" s="4"/>
      <c r="N53" s="19"/>
      <c r="O53" s="19"/>
      <c r="P53" s="19"/>
      <c r="Q53" s="19"/>
      <c r="R53" s="1"/>
    </row>
    <row r="54" spans="14:18" ht="12.75">
      <c r="N54" s="19"/>
      <c r="O54" s="19"/>
      <c r="P54" s="19"/>
      <c r="Q54" s="19"/>
      <c r="R54" s="1"/>
    </row>
    <row r="55" spans="14:18" ht="12.75">
      <c r="N55" s="19"/>
      <c r="R55" s="1"/>
    </row>
    <row r="56" ht="12.75">
      <c r="R56" s="7"/>
    </row>
  </sheetData>
  <sheetProtection/>
  <mergeCells count="4">
    <mergeCell ref="N7:O7"/>
    <mergeCell ref="C7:J7"/>
    <mergeCell ref="K7:M7"/>
    <mergeCell ref="B39:Q45"/>
  </mergeCells>
  <printOptions/>
  <pageMargins left="0.76" right="0.75" top="0.26" bottom="0.22" header="0.2" footer="0.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Sveučilište u Splitu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jadranka</dc:creator>
  <cp:keywords/>
  <dc:description/>
  <cp:lastModifiedBy>Nada Popović</cp:lastModifiedBy>
  <cp:lastPrinted>2018-12-18T16:02:13Z</cp:lastPrinted>
  <dcterms:created xsi:type="dcterms:W3CDTF">2007-01-10T17:00:58Z</dcterms:created>
  <dcterms:modified xsi:type="dcterms:W3CDTF">2018-12-18T16:03:08Z</dcterms:modified>
  <cp:category/>
  <cp:version/>
  <cp:contentType/>
  <cp:contentStatus/>
</cp:coreProperties>
</file>